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y\Dropbox\SA BEST\2020 Game Replacement\Model\"/>
    </mc:Choice>
  </mc:AlternateContent>
  <xr:revisionPtr revIDLastSave="0" documentId="13_ncr:1_{26D16D89-4E21-49AF-9AD8-C94D45691CE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_xlnm.Print_Area" localSheetId="0">Sheet1!$A$1:$K$31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E18" i="1"/>
  <c r="D18" i="1"/>
  <c r="J25" i="1" l="1"/>
  <c r="K25" i="1" s="1"/>
  <c r="J24" i="1"/>
  <c r="K24" i="1" s="1"/>
  <c r="J23" i="1"/>
  <c r="K23" i="1" s="1"/>
  <c r="J19" i="1"/>
  <c r="K19" i="1" s="1"/>
  <c r="J9" i="1"/>
  <c r="K9" i="1" s="1"/>
  <c r="J14" i="1"/>
  <c r="K14" i="1" s="1"/>
  <c r="J13" i="1"/>
  <c r="K13" i="1" s="1"/>
  <c r="J8" i="1"/>
  <c r="K8" i="1" s="1"/>
  <c r="J4" i="1"/>
  <c r="K4" i="1" s="1"/>
  <c r="H9" i="1"/>
  <c r="H8" i="1"/>
  <c r="H4" i="1"/>
  <c r="E8" i="1"/>
  <c r="E9" i="1"/>
  <c r="E13" i="1"/>
  <c r="H13" i="1" s="1"/>
  <c r="E14" i="1"/>
  <c r="H14" i="1" s="1"/>
  <c r="E19" i="1"/>
  <c r="H19" i="1" s="1"/>
  <c r="E24" i="1"/>
  <c r="H24" i="1" s="1"/>
  <c r="H25" i="1"/>
  <c r="E23" i="1"/>
  <c r="H23" i="1" s="1"/>
  <c r="K27" i="1" l="1"/>
  <c r="K28" i="1" s="1"/>
  <c r="I24" i="1"/>
  <c r="I14" i="1" l="1"/>
  <c r="I13" i="1"/>
  <c r="I19" i="1" l="1"/>
  <c r="I23" i="1" l="1"/>
  <c r="I25" i="1" l="1"/>
  <c r="I9" i="1" l="1"/>
  <c r="I8" i="1" l="1"/>
  <c r="I4" i="1"/>
  <c r="I27" i="1" s="1"/>
</calcChain>
</file>

<file path=xl/sharedStrings.xml><?xml version="1.0" encoding="utf-8"?>
<sst xmlns="http://schemas.openxmlformats.org/spreadsheetml/2006/main" count="93" uniqueCount="41">
  <si>
    <t>Part No</t>
  </si>
  <si>
    <t>Description</t>
  </si>
  <si>
    <t>Source</t>
  </si>
  <si>
    <t># per SKU</t>
  </si>
  <si>
    <t>Cost</t>
  </si>
  <si>
    <t>Order Qty</t>
  </si>
  <si>
    <t>Total Cost</t>
  </si>
  <si>
    <t>Lowes</t>
  </si>
  <si>
    <t xml:space="preserve">2x4 x 8 ft </t>
  </si>
  <si>
    <t>McMaster Carr</t>
  </si>
  <si>
    <t>Sheet Material</t>
  </si>
  <si>
    <t>Lumber</t>
  </si>
  <si>
    <t>Hardware</t>
  </si>
  <si>
    <t>Miscellaneous</t>
  </si>
  <si>
    <t>Total</t>
  </si>
  <si>
    <t>Pressureless Tennis Ball</t>
  </si>
  <si>
    <t>Walmart</t>
  </si>
  <si>
    <t>2020 Game - Outbreak - Bill of Materials</t>
  </si>
  <si>
    <t>PVC</t>
  </si>
  <si>
    <t>1/4 Field Qty</t>
  </si>
  <si>
    <t>1/8 X 1/8 Neodymium Magnet</t>
  </si>
  <si>
    <t>1/2 inch PVC Pipe, 10ft long, S40</t>
  </si>
  <si>
    <t>1/2-inch PVC Elbow, 90 Degree, slip x slip</t>
  </si>
  <si>
    <t>5862K101</t>
  </si>
  <si>
    <t>Amazon</t>
  </si>
  <si>
    <t>B07YV48NN1</t>
  </si>
  <si>
    <t>Mini Compass, 0.59" diameter, 0.25" tall</t>
  </si>
  <si>
    <t>Field Qty</t>
  </si>
  <si>
    <t>1/8" Masonite, 4x8 sheet (cut in 15.75" squares)</t>
  </si>
  <si>
    <t>1x2 x 8 ft (premium) (cut to 3.5" pieces)</t>
  </si>
  <si>
    <t>Teams</t>
  </si>
  <si>
    <t>Per Team</t>
  </si>
  <si>
    <t>97828A635</t>
  </si>
  <si>
    <t>1" Finish Nail, 1/8" head, 0.054 diameter</t>
  </si>
  <si>
    <t>B07WX7NYP2</t>
  </si>
  <si>
    <t>*Gaffers Tape, 1" x 60Yd, White</t>
  </si>
  <si>
    <t>*Note: supply teams with 1 roll of tape each, but 5 rolls are needed to complete the field for a full competition.</t>
  </si>
  <si>
    <t>Alternate Tape Source</t>
  </si>
  <si>
    <t>www.tapedepot.com</t>
  </si>
  <si>
    <t>Gaffers Tape, 1" x 60Yd, White</t>
  </si>
  <si>
    <t>(Be sure to select the 1" width.)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</si>
</sst>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ill="1" applyBorder="1" applyAlignment="1">
      <alignment wrapText="1"/>
    </xf>
    <xf numFmtId="44" fontId="0" fillId="0" borderId="6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6" xfId="0" applyBorder="1"/>
    <xf numFmtId="44" fontId="0" fillId="0" borderId="6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0" fontId="0" fillId="0" borderId="18" xfId="0" applyBorder="1"/>
    <xf numFmtId="0" fontId="2" fillId="0" borderId="18" xfId="0" applyFont="1" applyBorder="1"/>
    <xf numFmtId="0" fontId="0" fillId="0" borderId="19" xfId="0" applyBorder="1"/>
    <xf numFmtId="44" fontId="0" fillId="0" borderId="0" xfId="1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9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25" xfId="0" applyNumberFormat="1" applyFont="1" applyBorder="1" applyAlignment="1">
      <alignment horizontal="center"/>
    </xf>
    <xf numFmtId="44" fontId="2" fillId="0" borderId="2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44" fontId="0" fillId="0" borderId="15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24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2"/>
    <xf numFmtId="44" fontId="0" fillId="0" borderId="0" xfId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pede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view="pageBreakPreview" zoomScale="89" zoomScaleNormal="100" zoomScaleSheetLayoutView="170" workbookViewId="0">
      <selection activeCell="H36" sqref="H36"/>
    </sheetView>
  </sheetViews>
  <sheetFormatPr defaultRowHeight="14.5" x14ac:dyDescent="0.35"/>
  <cols>
    <col min="1" max="1" width="13" customWidth="1"/>
    <col min="2" max="2" width="43.54296875" style="5" customWidth="1"/>
    <col min="3" max="3" width="17.453125" customWidth="1"/>
    <col min="4" max="4" width="12" style="29" customWidth="1"/>
    <col min="5" max="5" width="11.54296875" style="29" customWidth="1"/>
    <col min="6" max="6" width="9.453125" style="2" bestFit="1" customWidth="1"/>
    <col min="7" max="7" width="9.1796875" style="2"/>
    <col min="8" max="8" width="9.7265625" style="2" bestFit="1" customWidth="1"/>
    <col min="9" max="9" width="11.1796875" style="2" bestFit="1" customWidth="1"/>
    <col min="10" max="10" width="9.26953125" customWidth="1"/>
    <col min="11" max="11" width="10.81640625" customWidth="1"/>
  </cols>
  <sheetData>
    <row r="1" spans="1:11" ht="26.5" thickBot="1" x14ac:dyDescent="0.65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50" t="s">
        <v>30</v>
      </c>
      <c r="K1" s="51">
        <v>32</v>
      </c>
    </row>
    <row r="2" spans="1:11" ht="19" thickBot="1" x14ac:dyDescent="0.5">
      <c r="A2" s="72" t="s">
        <v>10</v>
      </c>
      <c r="B2" s="73"/>
      <c r="C2" s="73"/>
      <c r="D2" s="73"/>
      <c r="E2" s="73"/>
      <c r="F2" s="73"/>
      <c r="G2" s="73"/>
      <c r="H2" s="73"/>
      <c r="I2" s="74"/>
      <c r="J2" s="48"/>
      <c r="K2" s="46"/>
    </row>
    <row r="3" spans="1:11" s="3" customFormat="1" ht="15" thickBot="1" x14ac:dyDescent="0.4">
      <c r="A3" s="24" t="s">
        <v>0</v>
      </c>
      <c r="B3" s="18" t="s">
        <v>1</v>
      </c>
      <c r="C3" s="19" t="s">
        <v>2</v>
      </c>
      <c r="D3" s="23" t="s">
        <v>19</v>
      </c>
      <c r="E3" s="23" t="s">
        <v>27</v>
      </c>
      <c r="F3" s="20" t="s">
        <v>3</v>
      </c>
      <c r="G3" s="21" t="s">
        <v>4</v>
      </c>
      <c r="H3" s="20" t="s">
        <v>5</v>
      </c>
      <c r="I3" s="22" t="s">
        <v>6</v>
      </c>
      <c r="J3" s="24" t="s">
        <v>5</v>
      </c>
      <c r="K3" s="22" t="s">
        <v>6</v>
      </c>
    </row>
    <row r="4" spans="1:11" ht="15.75" customHeight="1" thickBot="1" x14ac:dyDescent="0.4">
      <c r="A4" s="15">
        <v>15483</v>
      </c>
      <c r="B4" s="7" t="s">
        <v>28</v>
      </c>
      <c r="C4" s="6" t="s">
        <v>7</v>
      </c>
      <c r="D4" s="10">
        <v>2</v>
      </c>
      <c r="E4" s="10">
        <v>8</v>
      </c>
      <c r="F4" s="8">
        <v>18</v>
      </c>
      <c r="G4" s="9">
        <v>8.3800000000000008</v>
      </c>
      <c r="H4" s="8">
        <f>ROUNDUP(E4/F4,0)</f>
        <v>1</v>
      </c>
      <c r="I4" s="11">
        <f t="shared" ref="I4" si="0">H4*G4</f>
        <v>8.3800000000000008</v>
      </c>
      <c r="J4" s="16">
        <f>ROUNDUP($K$1*D4/F4,0)</f>
        <v>4</v>
      </c>
      <c r="K4" s="42">
        <f>J4*G4</f>
        <v>33.520000000000003</v>
      </c>
    </row>
    <row r="5" spans="1:11" ht="15" thickBot="1" x14ac:dyDescent="0.4">
      <c r="A5" s="34"/>
      <c r="B5" s="25"/>
      <c r="C5" s="27"/>
      <c r="D5" s="37"/>
      <c r="E5" s="37"/>
      <c r="F5" s="26"/>
      <c r="G5" s="38"/>
      <c r="H5" s="26"/>
      <c r="I5" s="49"/>
      <c r="J5" s="48"/>
    </row>
    <row r="6" spans="1:11" ht="19" thickBot="1" x14ac:dyDescent="0.5">
      <c r="A6" s="75" t="s">
        <v>11</v>
      </c>
      <c r="B6" s="76"/>
      <c r="C6" s="76"/>
      <c r="D6" s="76"/>
      <c r="E6" s="76"/>
      <c r="F6" s="76"/>
      <c r="G6" s="76"/>
      <c r="H6" s="76"/>
      <c r="I6" s="77"/>
      <c r="J6" s="48"/>
      <c r="K6" s="46"/>
    </row>
    <row r="7" spans="1:11" s="3" customFormat="1" ht="15" thickBot="1" x14ac:dyDescent="0.4">
      <c r="A7" s="24" t="s">
        <v>0</v>
      </c>
      <c r="B7" s="18" t="s">
        <v>1</v>
      </c>
      <c r="C7" s="19" t="s">
        <v>2</v>
      </c>
      <c r="D7" s="23" t="s">
        <v>19</v>
      </c>
      <c r="E7" s="23" t="s">
        <v>27</v>
      </c>
      <c r="F7" s="20" t="s">
        <v>3</v>
      </c>
      <c r="G7" s="21" t="s">
        <v>4</v>
      </c>
      <c r="H7" s="20" t="s">
        <v>5</v>
      </c>
      <c r="I7" s="22" t="s">
        <v>6</v>
      </c>
      <c r="J7" s="24" t="s">
        <v>5</v>
      </c>
      <c r="K7" s="22" t="s">
        <v>6</v>
      </c>
    </row>
    <row r="8" spans="1:11" x14ac:dyDescent="0.35">
      <c r="A8" s="15">
        <v>1206</v>
      </c>
      <c r="B8" s="7" t="s">
        <v>29</v>
      </c>
      <c r="C8" s="6" t="s">
        <v>7</v>
      </c>
      <c r="D8" s="10">
        <v>2</v>
      </c>
      <c r="E8" s="10">
        <f>D8*4</f>
        <v>8</v>
      </c>
      <c r="F8" s="8">
        <v>26</v>
      </c>
      <c r="G8" s="9">
        <v>5.24</v>
      </c>
      <c r="H8" s="8">
        <f>ROUNDUP(E8/F8,0)</f>
        <v>1</v>
      </c>
      <c r="I8" s="14">
        <f t="shared" ref="I8" si="1">H8*G8</f>
        <v>5.24</v>
      </c>
      <c r="J8" s="15">
        <f>ROUNDUP($K$1*D8/F8,0)</f>
        <v>3</v>
      </c>
      <c r="K8" s="11">
        <f>J8*G8</f>
        <v>15.72</v>
      </c>
    </row>
    <row r="9" spans="1:11" ht="15" thickBot="1" x14ac:dyDescent="0.4">
      <c r="A9" s="15">
        <v>6005</v>
      </c>
      <c r="B9" s="7" t="s">
        <v>8</v>
      </c>
      <c r="C9" s="6" t="s">
        <v>7</v>
      </c>
      <c r="D9" s="10">
        <v>1</v>
      </c>
      <c r="E9" s="10">
        <f>D9*4</f>
        <v>4</v>
      </c>
      <c r="F9" s="8">
        <v>1</v>
      </c>
      <c r="G9" s="9">
        <v>2.8</v>
      </c>
      <c r="H9" s="8">
        <f>ROUNDUP(E9/F9,0)</f>
        <v>4</v>
      </c>
      <c r="I9" s="14">
        <f t="shared" ref="I9" si="2">H9*G9</f>
        <v>11.2</v>
      </c>
      <c r="J9" s="16">
        <f>ROUNDUP($K$1*D9/F9,0)</f>
        <v>32</v>
      </c>
      <c r="K9" s="42">
        <f>J9*G9</f>
        <v>89.6</v>
      </c>
    </row>
    <row r="10" spans="1:11" ht="15" thickBot="1" x14ac:dyDescent="0.4">
      <c r="A10" s="32"/>
      <c r="B10" s="31"/>
      <c r="C10" s="32"/>
      <c r="D10" s="33"/>
      <c r="E10" s="33"/>
      <c r="F10" s="30"/>
      <c r="G10" s="30"/>
      <c r="H10" s="30"/>
      <c r="I10" s="30"/>
      <c r="J10" s="27"/>
    </row>
    <row r="11" spans="1:11" ht="19" thickBot="1" x14ac:dyDescent="0.5">
      <c r="A11" s="72" t="s">
        <v>18</v>
      </c>
      <c r="B11" s="73"/>
      <c r="C11" s="73"/>
      <c r="D11" s="73"/>
      <c r="E11" s="73"/>
      <c r="F11" s="73"/>
      <c r="G11" s="73"/>
      <c r="H11" s="73"/>
      <c r="I11" s="74"/>
      <c r="J11" s="48"/>
      <c r="K11" s="46"/>
    </row>
    <row r="12" spans="1:11" s="3" customFormat="1" ht="15" thickBot="1" x14ac:dyDescent="0.4">
      <c r="A12" s="24" t="s">
        <v>0</v>
      </c>
      <c r="B12" s="18" t="s">
        <v>1</v>
      </c>
      <c r="C12" s="19" t="s">
        <v>2</v>
      </c>
      <c r="D12" s="23" t="s">
        <v>19</v>
      </c>
      <c r="E12" s="23" t="s">
        <v>27</v>
      </c>
      <c r="F12" s="20" t="s">
        <v>3</v>
      </c>
      <c r="G12" s="21" t="s">
        <v>4</v>
      </c>
      <c r="H12" s="20" t="s">
        <v>5</v>
      </c>
      <c r="I12" s="22" t="s">
        <v>6</v>
      </c>
      <c r="J12" s="24" t="s">
        <v>5</v>
      </c>
      <c r="K12" s="22" t="s">
        <v>6</v>
      </c>
    </row>
    <row r="13" spans="1:11" x14ac:dyDescent="0.35">
      <c r="A13" s="15">
        <v>23966</v>
      </c>
      <c r="B13" s="7" t="s">
        <v>21</v>
      </c>
      <c r="C13" s="6" t="s">
        <v>7</v>
      </c>
      <c r="D13" s="10">
        <v>2</v>
      </c>
      <c r="E13" s="10">
        <f>D13*4</f>
        <v>8</v>
      </c>
      <c r="F13" s="8">
        <v>1</v>
      </c>
      <c r="G13" s="9">
        <v>2.06</v>
      </c>
      <c r="H13" s="8">
        <f>ROUNDUP(E13/F13,0)</f>
        <v>8</v>
      </c>
      <c r="I13" s="14">
        <f t="shared" ref="I13:I14" si="3">H13*G13</f>
        <v>16.48</v>
      </c>
      <c r="J13" s="15">
        <f>ROUNDUP($K$1*D13/F13,0)</f>
        <v>64</v>
      </c>
      <c r="K13" s="11">
        <f>J13*G13</f>
        <v>131.84</v>
      </c>
    </row>
    <row r="14" spans="1:11" ht="15" thickBot="1" x14ac:dyDescent="0.4">
      <c r="A14" s="15">
        <v>1144120</v>
      </c>
      <c r="B14" s="7" t="s">
        <v>22</v>
      </c>
      <c r="C14" s="6" t="s">
        <v>7</v>
      </c>
      <c r="D14" s="10">
        <v>12</v>
      </c>
      <c r="E14" s="10">
        <f>D14*4</f>
        <v>48</v>
      </c>
      <c r="F14" s="8">
        <v>60</v>
      </c>
      <c r="G14" s="9">
        <v>12.92</v>
      </c>
      <c r="H14" s="8">
        <f>ROUNDUP(E14/F14,0)</f>
        <v>1</v>
      </c>
      <c r="I14" s="14">
        <f t="shared" si="3"/>
        <v>12.92</v>
      </c>
      <c r="J14" s="16">
        <f>ROUNDUP($K$1*D14/F14,0)</f>
        <v>7</v>
      </c>
      <c r="K14" s="42">
        <f>J14*G14</f>
        <v>90.44</v>
      </c>
    </row>
    <row r="15" spans="1:11" ht="15" thickBot="1" x14ac:dyDescent="0.4">
      <c r="A15" s="32"/>
      <c r="B15" s="39"/>
      <c r="C15" s="32"/>
      <c r="D15" s="33"/>
      <c r="E15" s="33"/>
      <c r="F15" s="30"/>
      <c r="G15" s="30"/>
      <c r="H15" s="30"/>
      <c r="I15" s="30"/>
      <c r="J15" s="27"/>
    </row>
    <row r="16" spans="1:11" ht="19" thickBot="1" x14ac:dyDescent="0.5">
      <c r="A16" s="75" t="s">
        <v>12</v>
      </c>
      <c r="B16" s="76"/>
      <c r="C16" s="76"/>
      <c r="D16" s="76"/>
      <c r="E16" s="76"/>
      <c r="F16" s="76"/>
      <c r="G16" s="76"/>
      <c r="H16" s="76"/>
      <c r="I16" s="77"/>
      <c r="J16" s="48"/>
      <c r="K16" s="46"/>
    </row>
    <row r="17" spans="1:11" s="3" customFormat="1" x14ac:dyDescent="0.35">
      <c r="A17" s="53" t="s">
        <v>0</v>
      </c>
      <c r="B17" s="54" t="s">
        <v>1</v>
      </c>
      <c r="C17" s="55" t="s">
        <v>2</v>
      </c>
      <c r="D17" s="56" t="s">
        <v>19</v>
      </c>
      <c r="E17" s="56" t="s">
        <v>27</v>
      </c>
      <c r="F17" s="57" t="s">
        <v>3</v>
      </c>
      <c r="G17" s="58" t="s">
        <v>4</v>
      </c>
      <c r="H17" s="56" t="s">
        <v>5</v>
      </c>
      <c r="I17" s="60" t="s">
        <v>6</v>
      </c>
      <c r="J17" s="53" t="s">
        <v>5</v>
      </c>
      <c r="K17" s="59" t="s">
        <v>6</v>
      </c>
    </row>
    <row r="18" spans="1:11" s="3" customFormat="1" x14ac:dyDescent="0.35">
      <c r="A18" s="61" t="s">
        <v>32</v>
      </c>
      <c r="B18" s="62" t="s">
        <v>33</v>
      </c>
      <c r="C18" s="63" t="s">
        <v>9</v>
      </c>
      <c r="D18" s="64">
        <f>12*2</f>
        <v>24</v>
      </c>
      <c r="E18" s="64">
        <f>D18*4</f>
        <v>96</v>
      </c>
      <c r="F18" s="65">
        <v>1400</v>
      </c>
      <c r="G18" s="66">
        <v>7.25</v>
      </c>
      <c r="H18" s="64">
        <v>1</v>
      </c>
      <c r="I18" s="67">
        <v>7.25</v>
      </c>
      <c r="J18" s="15">
        <f>ROUNDUP($K$1*D18/F18,0)</f>
        <v>1</v>
      </c>
      <c r="K18" s="11">
        <f>J18*G18</f>
        <v>7.25</v>
      </c>
    </row>
    <row r="19" spans="1:11" ht="15" thickBot="1" x14ac:dyDescent="0.4">
      <c r="A19" s="16" t="s">
        <v>23</v>
      </c>
      <c r="B19" s="12" t="s">
        <v>20</v>
      </c>
      <c r="C19" s="40" t="s">
        <v>9</v>
      </c>
      <c r="D19" s="28">
        <v>24</v>
      </c>
      <c r="E19" s="28">
        <f>D19*4</f>
        <v>96</v>
      </c>
      <c r="F19" s="13">
        <v>1</v>
      </c>
      <c r="G19" s="41">
        <v>0.26</v>
      </c>
      <c r="H19" s="13">
        <f>ROUNDUP(E19/F19,0)</f>
        <v>96</v>
      </c>
      <c r="I19" s="44">
        <f t="shared" ref="I19" si="4">H19*G19</f>
        <v>24.96</v>
      </c>
      <c r="J19" s="68">
        <f>ROUNDUP($K$1*D19/F19,0)</f>
        <v>768</v>
      </c>
      <c r="K19" s="69">
        <f>J19*G19</f>
        <v>199.68</v>
      </c>
    </row>
    <row r="20" spans="1:11" ht="15" thickBot="1" x14ac:dyDescent="0.4">
      <c r="A20" s="27"/>
      <c r="B20" s="25"/>
      <c r="C20" s="27"/>
      <c r="D20" s="37"/>
      <c r="E20" s="37"/>
      <c r="F20" s="26"/>
      <c r="G20" s="26"/>
      <c r="H20" s="26"/>
      <c r="I20" s="26"/>
    </row>
    <row r="21" spans="1:11" s="3" customFormat="1" ht="19" thickBot="1" x14ac:dyDescent="0.5">
      <c r="A21" s="72" t="s">
        <v>13</v>
      </c>
      <c r="B21" s="73"/>
      <c r="C21" s="73"/>
      <c r="D21" s="73"/>
      <c r="E21" s="73"/>
      <c r="F21" s="73"/>
      <c r="G21" s="73"/>
      <c r="H21" s="73"/>
      <c r="I21" s="74"/>
      <c r="J21" s="52"/>
      <c r="K21" s="47"/>
    </row>
    <row r="22" spans="1:11" s="3" customFormat="1" ht="15" thickBot="1" x14ac:dyDescent="0.4">
      <c r="A22" s="24" t="s">
        <v>0</v>
      </c>
      <c r="B22" s="18" t="s">
        <v>1</v>
      </c>
      <c r="C22" s="19" t="s">
        <v>2</v>
      </c>
      <c r="D22" s="23" t="s">
        <v>19</v>
      </c>
      <c r="E22" s="23" t="s">
        <v>27</v>
      </c>
      <c r="F22" s="20" t="s">
        <v>3</v>
      </c>
      <c r="G22" s="21" t="s">
        <v>4</v>
      </c>
      <c r="H22" s="20" t="s">
        <v>5</v>
      </c>
      <c r="I22" s="45" t="s">
        <v>6</v>
      </c>
      <c r="J22" s="24" t="s">
        <v>5</v>
      </c>
      <c r="K22" s="22" t="s">
        <v>6</v>
      </c>
    </row>
    <row r="23" spans="1:11" x14ac:dyDescent="0.35">
      <c r="A23" s="15">
        <v>755158041</v>
      </c>
      <c r="B23" s="7" t="s">
        <v>15</v>
      </c>
      <c r="C23" s="6" t="s">
        <v>16</v>
      </c>
      <c r="D23" s="10">
        <v>3</v>
      </c>
      <c r="E23" s="10">
        <f>D23*4</f>
        <v>12</v>
      </c>
      <c r="F23" s="8">
        <v>24</v>
      </c>
      <c r="G23" s="9">
        <v>18.95</v>
      </c>
      <c r="H23" s="8">
        <f>ROUNDUP(E23/F23,0)</f>
        <v>1</v>
      </c>
      <c r="I23" s="43">
        <f t="shared" ref="I23:I24" si="5">G23*H23</f>
        <v>18.95</v>
      </c>
      <c r="J23" s="15">
        <f>ROUNDUP($K$1*D23/F23,0)</f>
        <v>4</v>
      </c>
      <c r="K23" s="11">
        <f>J23*G23</f>
        <v>75.8</v>
      </c>
    </row>
    <row r="24" spans="1:11" x14ac:dyDescent="0.35">
      <c r="A24" s="15" t="s">
        <v>25</v>
      </c>
      <c r="B24" s="7" t="s">
        <v>26</v>
      </c>
      <c r="C24" s="6" t="s">
        <v>24</v>
      </c>
      <c r="D24" s="10">
        <v>2</v>
      </c>
      <c r="E24" s="10">
        <f>D24*4</f>
        <v>8</v>
      </c>
      <c r="F24" s="8">
        <v>200</v>
      </c>
      <c r="G24" s="9">
        <v>19.989999999999998</v>
      </c>
      <c r="H24" s="8">
        <f>ROUNDUP(E24/F24,0)</f>
        <v>1</v>
      </c>
      <c r="I24" s="43">
        <f t="shared" si="5"/>
        <v>19.989999999999998</v>
      </c>
      <c r="J24" s="15">
        <f>ROUNDUP($K$1*D24/F24,0)</f>
        <v>1</v>
      </c>
      <c r="K24" s="11">
        <f>J24*G24</f>
        <v>19.989999999999998</v>
      </c>
    </row>
    <row r="25" spans="1:11" ht="15" thickBot="1" x14ac:dyDescent="0.4">
      <c r="A25" s="16" t="s">
        <v>34</v>
      </c>
      <c r="B25" s="12" t="s">
        <v>35</v>
      </c>
      <c r="C25" s="35" t="s">
        <v>24</v>
      </c>
      <c r="D25" s="28">
        <v>1</v>
      </c>
      <c r="E25" s="28">
        <v>5</v>
      </c>
      <c r="F25" s="13">
        <v>1</v>
      </c>
      <c r="G25" s="36">
        <v>9.99</v>
      </c>
      <c r="H25" s="13">
        <f>ROUNDUP(E25/F25,0)</f>
        <v>5</v>
      </c>
      <c r="I25" s="44">
        <f>G25*H25</f>
        <v>49.95</v>
      </c>
      <c r="J25" s="16">
        <f>ROUNDUP($K$1*D25/F25,0)</f>
        <v>32</v>
      </c>
      <c r="K25" s="42">
        <f>J25*G25</f>
        <v>319.68</v>
      </c>
    </row>
    <row r="27" spans="1:11" ht="28.5" customHeight="1" x14ac:dyDescent="0.35">
      <c r="A27" s="70" t="s">
        <v>36</v>
      </c>
      <c r="B27" s="70"/>
      <c r="C27" s="70"/>
      <c r="H27" s="4" t="s">
        <v>14</v>
      </c>
      <c r="I27" s="17">
        <f>SUM(I4:I25)</f>
        <v>175.32</v>
      </c>
      <c r="K27" s="17">
        <f>SUM(K4:K25)</f>
        <v>983.52</v>
      </c>
    </row>
    <row r="28" spans="1:11" x14ac:dyDescent="0.35">
      <c r="J28" t="s">
        <v>31</v>
      </c>
      <c r="K28" s="1">
        <f>K27/K1</f>
        <v>30.734999999999999</v>
      </c>
    </row>
    <row r="29" spans="1:11" x14ac:dyDescent="0.35">
      <c r="A29" s="3" t="s">
        <v>37</v>
      </c>
    </row>
    <row r="30" spans="1:11" x14ac:dyDescent="0.35">
      <c r="A30" s="2">
        <v>67680</v>
      </c>
      <c r="B30" s="25" t="s">
        <v>39</v>
      </c>
      <c r="C30" s="78" t="s">
        <v>38</v>
      </c>
      <c r="F30" s="2">
        <v>1</v>
      </c>
      <c r="G30" s="79">
        <v>6.93</v>
      </c>
      <c r="J30" s="2"/>
    </row>
    <row r="31" spans="1:11" x14ac:dyDescent="0.35">
      <c r="B31" s="25" t="s">
        <v>40</v>
      </c>
    </row>
  </sheetData>
  <mergeCells count="7">
    <mergeCell ref="A27:C27"/>
    <mergeCell ref="A1:I1"/>
    <mergeCell ref="A2:I2"/>
    <mergeCell ref="A6:I6"/>
    <mergeCell ref="A16:I16"/>
    <mergeCell ref="A21:I21"/>
    <mergeCell ref="A11:I11"/>
  </mergeCells>
  <hyperlinks>
    <hyperlink ref="C30" r:id="rId1" xr:uid="{CFF5CEA8-FF2D-4EE6-8CC9-88130B925CC4}"/>
  </hyperlinks>
  <pageMargins left="0.25" right="0.25" top="0.75" bottom="0.75" header="0.3" footer="0.3"/>
  <pageSetup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Grimley</dc:creator>
  <cp:lastModifiedBy>Terry Grimley</cp:lastModifiedBy>
  <cp:lastPrinted>2020-06-24T21:10:30Z</cp:lastPrinted>
  <dcterms:created xsi:type="dcterms:W3CDTF">2019-02-16T02:04:37Z</dcterms:created>
  <dcterms:modified xsi:type="dcterms:W3CDTF">2020-08-28T18:36:19Z</dcterms:modified>
</cp:coreProperties>
</file>